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LLY\St. Charles' Church stuff\Treasurer\2020\"/>
    </mc:Choice>
  </mc:AlternateContent>
  <bookViews>
    <workbookView xWindow="0" yWindow="0" windowWidth="22500" windowHeight="1173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55" i="1"/>
  <c r="B49" i="1"/>
  <c r="B45" i="1"/>
  <c r="B50" i="1" s="1"/>
  <c r="B56" i="1" s="1"/>
  <c r="B62" i="1" s="1"/>
  <c r="B37" i="1"/>
  <c r="B36" i="1"/>
  <c r="B35" i="1"/>
  <c r="B34" i="1"/>
  <c r="B33" i="1"/>
  <c r="B32" i="1"/>
  <c r="B38" i="1" s="1"/>
  <c r="B27" i="1"/>
  <c r="B19" i="1"/>
  <c r="B17" i="1"/>
  <c r="B24" i="1" s="1"/>
  <c r="B29" i="1" s="1"/>
  <c r="B11" i="1"/>
  <c r="B30" i="1" s="1"/>
  <c r="B39" i="1" s="1"/>
</calcChain>
</file>

<file path=xl/sharedStrings.xml><?xml version="1.0" encoding="utf-8"?>
<sst xmlns="http://schemas.openxmlformats.org/spreadsheetml/2006/main" count="61" uniqueCount="61">
  <si>
    <t>Statement of Financial Position</t>
  </si>
  <si>
    <t>As of December 31, 2020</t>
  </si>
  <si>
    <t>Total</t>
  </si>
  <si>
    <t>ASSETS</t>
  </si>
  <si>
    <t xml:space="preserve">   Current Assets</t>
  </si>
  <si>
    <t xml:space="preserve">      Bank Accounts</t>
  </si>
  <si>
    <t xml:space="preserve">         State Bank of Geneva</t>
  </si>
  <si>
    <t xml:space="preserve">         Capital Campaign Savings</t>
  </si>
  <si>
    <t xml:space="preserve">         Transfer to Designated Funds</t>
  </si>
  <si>
    <t xml:space="preserve">      Total Bank Accounts</t>
  </si>
  <si>
    <t xml:space="preserve">      Other Current Assets</t>
  </si>
  <si>
    <t xml:space="preserve">         Designated Funds</t>
  </si>
  <si>
    <t xml:space="preserve">               Bishop's Discretionary Fund</t>
  </si>
  <si>
    <t xml:space="preserve">               Building Funds</t>
  </si>
  <si>
    <t xml:space="preserve">               Capital Campaign</t>
  </si>
  <si>
    <t xml:space="preserve">               Choir/Music</t>
  </si>
  <si>
    <t xml:space="preserve">               Columbarium</t>
  </si>
  <si>
    <t xml:space="preserve">               Emergency Funds</t>
  </si>
  <si>
    <t xml:space="preserve">               Memorials Funds</t>
  </si>
  <si>
    <t xml:space="preserve">               Music Director Continuing Ed</t>
  </si>
  <si>
    <t xml:space="preserve">               Rector's Discretionary Funds</t>
  </si>
  <si>
    <t xml:space="preserve">               Youth Funds</t>
  </si>
  <si>
    <t xml:space="preserve">         Total Designated Funds</t>
  </si>
  <si>
    <t xml:space="preserve">         Endowment Funds</t>
  </si>
  <si>
    <t xml:space="preserve">            Diocese Funds</t>
  </si>
  <si>
    <t xml:space="preserve">         Total Endowment Funds</t>
  </si>
  <si>
    <t xml:space="preserve">         Wells Fargo Investment Account</t>
  </si>
  <si>
    <t xml:space="preserve">      Total Other Current Assets</t>
  </si>
  <si>
    <t xml:space="preserve">   Total Current Assets</t>
  </si>
  <si>
    <t xml:space="preserve">   Fixed Assets</t>
  </si>
  <si>
    <t xml:space="preserve">      Church Building</t>
  </si>
  <si>
    <t xml:space="preserve">      Church Contents</t>
  </si>
  <si>
    <t xml:space="preserve">      Leasehold Improvement</t>
  </si>
  <si>
    <t xml:space="preserve">      Rectory</t>
  </si>
  <si>
    <t xml:space="preserve">      Rectory Contents</t>
  </si>
  <si>
    <t xml:space="preserve">      Rectory Improvements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</si>
  <si>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</si>
  <si>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</si>
  <si>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</si>
  <si>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</si>
  <si>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</si>
  <si>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</si>
  <si>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*Accounts Payable</t>
  </si>
  <si>
    <t xml:space="preserve">         Total Accounts Payable</t>
  </si>
  <si>
    <t xml:space="preserve">         Other Current Liabilities</t>
  </si>
  <si>
    <t xml:space="preserve">            Payroll Liabilities</t>
  </si>
  <si>
    <t xml:space="preserve">            PPA Loan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</si>
  <si>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</si>
  <si>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</si>
  <si>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</si>
  <si>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Line of Credit Parking Lot</t>
  </si>
  <si>
    <t xml:space="preserve">         Mortgage Loan</t>
  </si>
  <si>
    <t xml:space="preserve">         Note Payable - Rectory Renovate</t>
  </si>
  <si>
    <t xml:space="preserve">      Total Long-Term Liabilities</t>
  </si>
  <si>
    <t xml:space="preserve">   Total Liabilities</t>
  </si>
  <si>
    <t xml:space="preserve">   Equity</t>
  </si>
  <si>
    <t xml:space="preserve">      Retained Earnings</t>
  </si>
  <si>
    <t xml:space="preserve">      Unrealized Gains(Loss) - Invest</t>
  </si>
  <si>
    <t xml:space="preserve">      Net Revenue</t>
  </si>
  <si>
    <t xml:space="preserve">   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</si>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</sst>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44" fontId="6" fillId="0" borderId="0" xfId="1" applyFont="1" applyAlignment="1">
      <alignment horizontal="right" wrapText="1"/>
    </xf>
    <xf numFmtId="44" fontId="5" fillId="0" borderId="2" xfId="1" applyFont="1" applyBorder="1" applyAlignment="1">
      <alignment horizontal="right" wrapText="1"/>
    </xf>
    <xf numFmtId="44" fontId="6" fillId="0" borderId="0" xfId="1" applyFont="1" applyAlignment="1">
      <alignment wrapText="1"/>
    </xf>
    <xf numFmtId="44" fontId="6" fillId="0" borderId="0" xfId="1" applyFont="1" applyBorder="1" applyAlignment="1">
      <alignment horizontal="right" wrapText="1"/>
    </xf>
    <xf numFmtId="44" fontId="5" fillId="0" borderId="0" xfId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abSelected="1" topLeftCell="A37" workbookViewId="0">
      <selection activeCell="B17" sqref="B17"/>
    </sheetView>
  </sheetViews>
  <sheetFormatPr defaultRowHeight="14.25" x14ac:dyDescent="0.45"/>
  <cols>
    <col min="1" max="1" width="37.33203125" customWidth="1"/>
    <col min="2" max="2" width="32.796875" customWidth="1"/>
  </cols>
  <sheetData>
    <row r="1" spans="1:2" ht="17.649999999999999" x14ac:dyDescent="0.5">
      <c r="A1" s="1" t="s">
        <v>0</v>
      </c>
      <c r="B1" s="2"/>
    </row>
    <row r="2" spans="1:2" x14ac:dyDescent="0.45">
      <c r="A2" s="3" t="s">
        <v>1</v>
      </c>
      <c r="B2" s="2"/>
    </row>
    <row r="4" spans="1:2" x14ac:dyDescent="0.45">
      <c r="A4" s="4"/>
      <c r="B4" s="5" t="s">
        <v>2</v>
      </c>
    </row>
    <row r="5" spans="1:2" x14ac:dyDescent="0.45">
      <c r="A5" s="6" t="s">
        <v>3</v>
      </c>
      <c r="B5" s="7"/>
    </row>
    <row r="6" spans="1:2" x14ac:dyDescent="0.45">
      <c r="A6" s="6" t="s">
        <v>4</v>
      </c>
      <c r="B6" s="7"/>
    </row>
    <row r="7" spans="1:2" x14ac:dyDescent="0.45">
      <c r="A7" s="6" t="s">
        <v>5</v>
      </c>
      <c r="B7" s="7"/>
    </row>
    <row r="8" spans="1:2" x14ac:dyDescent="0.45">
      <c r="A8" s="6" t="s">
        <v>6</v>
      </c>
      <c r="B8" s="8">
        <v>79691.64</v>
      </c>
    </row>
    <row r="9" spans="1:2" x14ac:dyDescent="0.45">
      <c r="A9" s="6" t="s">
        <v>7</v>
      </c>
      <c r="B9" s="8">
        <v>28694.13</v>
      </c>
    </row>
    <row r="10" spans="1:2" x14ac:dyDescent="0.45">
      <c r="A10" s="6" t="s">
        <v>8</v>
      </c>
      <c r="B10" s="8">
        <v>-78457.61</v>
      </c>
    </row>
    <row r="11" spans="1:2" x14ac:dyDescent="0.45">
      <c r="A11" s="6" t="s">
        <v>9</v>
      </c>
      <c r="B11" s="9">
        <f>(B8)+(B10)+B9</f>
        <v>29928.16</v>
      </c>
    </row>
    <row r="12" spans="1:2" x14ac:dyDescent="0.45">
      <c r="A12" s="6" t="s">
        <v>10</v>
      </c>
      <c r="B12" s="10"/>
    </row>
    <row r="13" spans="1:2" x14ac:dyDescent="0.45">
      <c r="A13" s="6" t="s">
        <v>11</v>
      </c>
      <c r="B13" s="10"/>
    </row>
    <row r="14" spans="1:2" x14ac:dyDescent="0.45">
      <c r="A14" s="6" t="s">
        <v>12</v>
      </c>
      <c r="B14" s="8">
        <v>0</v>
      </c>
    </row>
    <row r="15" spans="1:2" x14ac:dyDescent="0.45">
      <c r="A15" s="6" t="s">
        <v>13</v>
      </c>
      <c r="B15" s="8">
        <v>5855.82</v>
      </c>
    </row>
    <row r="16" spans="1:2" x14ac:dyDescent="0.45">
      <c r="A16" s="6" t="s">
        <v>14</v>
      </c>
      <c r="B16" s="8">
        <v>5460</v>
      </c>
    </row>
    <row r="17" spans="1:2" x14ac:dyDescent="0.45">
      <c r="A17" s="6" t="s">
        <v>15</v>
      </c>
      <c r="B17" s="8">
        <f>50</f>
        <v>50</v>
      </c>
    </row>
    <row r="18" spans="1:2" x14ac:dyDescent="0.45">
      <c r="A18" s="6" t="s">
        <v>16</v>
      </c>
      <c r="B18" s="8">
        <v>7161</v>
      </c>
    </row>
    <row r="19" spans="1:2" x14ac:dyDescent="0.45">
      <c r="A19" s="6" t="s">
        <v>17</v>
      </c>
      <c r="B19" s="8">
        <f>13151.58</f>
        <v>13151.58</v>
      </c>
    </row>
    <row r="20" spans="1:2" x14ac:dyDescent="0.45">
      <c r="A20" s="6" t="s">
        <v>18</v>
      </c>
      <c r="B20" s="8">
        <v>32952.870000000003</v>
      </c>
    </row>
    <row r="21" spans="1:2" x14ac:dyDescent="0.45">
      <c r="A21" s="6" t="s">
        <v>19</v>
      </c>
      <c r="B21" s="8">
        <v>834.65</v>
      </c>
    </row>
    <row r="22" spans="1:2" x14ac:dyDescent="0.45">
      <c r="A22" s="6" t="s">
        <v>20</v>
      </c>
      <c r="B22" s="8">
        <v>150</v>
      </c>
    </row>
    <row r="23" spans="1:2" x14ac:dyDescent="0.45">
      <c r="A23" s="6" t="s">
        <v>21</v>
      </c>
      <c r="B23" s="8">
        <v>12841.69</v>
      </c>
    </row>
    <row r="24" spans="1:2" x14ac:dyDescent="0.45">
      <c r="A24" s="6" t="s">
        <v>22</v>
      </c>
      <c r="B24" s="9">
        <f>SUM(B14:B23)</f>
        <v>78457.610000000015</v>
      </c>
    </row>
    <row r="25" spans="1:2" x14ac:dyDescent="0.45">
      <c r="A25" s="6" t="s">
        <v>23</v>
      </c>
      <c r="B25" s="10"/>
    </row>
    <row r="26" spans="1:2" x14ac:dyDescent="0.45">
      <c r="A26" s="6" t="s">
        <v>24</v>
      </c>
      <c r="B26" s="8">
        <v>140525.49</v>
      </c>
    </row>
    <row r="27" spans="1:2" x14ac:dyDescent="0.45">
      <c r="A27" s="6" t="s">
        <v>25</v>
      </c>
      <c r="B27" s="9">
        <f>(B25)+(B26)</f>
        <v>140525.49</v>
      </c>
    </row>
    <row r="28" spans="1:2" x14ac:dyDescent="0.45">
      <c r="A28" s="6" t="s">
        <v>26</v>
      </c>
      <c r="B28" s="8">
        <v>0.05</v>
      </c>
    </row>
    <row r="29" spans="1:2" x14ac:dyDescent="0.45">
      <c r="A29" s="6" t="s">
        <v>27</v>
      </c>
      <c r="B29" s="9">
        <f>((B24)+(B27))+(B28)</f>
        <v>218983.15</v>
      </c>
    </row>
    <row r="30" spans="1:2" x14ac:dyDescent="0.45">
      <c r="A30" s="6" t="s">
        <v>28</v>
      </c>
      <c r="B30" s="9">
        <f>(B11)+(B29)</f>
        <v>248911.31</v>
      </c>
    </row>
    <row r="31" spans="1:2" x14ac:dyDescent="0.45">
      <c r="A31" s="6" t="s">
        <v>29</v>
      </c>
      <c r="B31" s="10"/>
    </row>
    <row r="32" spans="1:2" x14ac:dyDescent="0.45">
      <c r="A32" s="6" t="s">
        <v>30</v>
      </c>
      <c r="B32" s="8">
        <f>1859250</f>
        <v>1859250</v>
      </c>
    </row>
    <row r="33" spans="1:2" x14ac:dyDescent="0.45">
      <c r="A33" s="6" t="s">
        <v>31</v>
      </c>
      <c r="B33" s="8">
        <f>250000</f>
        <v>250000</v>
      </c>
    </row>
    <row r="34" spans="1:2" x14ac:dyDescent="0.45">
      <c r="A34" s="6" t="s">
        <v>32</v>
      </c>
      <c r="B34" s="8">
        <f>317685.58</f>
        <v>317685.58</v>
      </c>
    </row>
    <row r="35" spans="1:2" x14ac:dyDescent="0.45">
      <c r="A35" s="6" t="s">
        <v>33</v>
      </c>
      <c r="B35" s="8">
        <f>185600</f>
        <v>185600</v>
      </c>
    </row>
    <row r="36" spans="1:2" x14ac:dyDescent="0.45">
      <c r="A36" s="6" t="s">
        <v>34</v>
      </c>
      <c r="B36" s="8">
        <f>5700</f>
        <v>5700</v>
      </c>
    </row>
    <row r="37" spans="1:2" x14ac:dyDescent="0.45">
      <c r="A37" s="6" t="s">
        <v>35</v>
      </c>
      <c r="B37" s="8">
        <f>75176.47</f>
        <v>75176.47</v>
      </c>
    </row>
    <row r="38" spans="1:2" x14ac:dyDescent="0.45">
      <c r="A38" s="6" t="s">
        <v>36</v>
      </c>
      <c r="B38" s="9">
        <f>(((((B32)+(B33))+(B34))+(B35))+(B36))+(B37)</f>
        <v>2693412.0500000003</v>
      </c>
    </row>
    <row r="39" spans="1:2" x14ac:dyDescent="0.45">
      <c r="A39" s="6" t="s">
        <v>37</v>
      </c>
      <c r="B39" s="9">
        <f>(B30)+(B38)</f>
        <v>2942323.3600000003</v>
      </c>
    </row>
    <row r="40" spans="1:2" x14ac:dyDescent="0.45">
      <c r="A40" s="6" t="s">
        <v>38</v>
      </c>
      <c r="B40" s="10"/>
    </row>
    <row r="41" spans="1:2" x14ac:dyDescent="0.45">
      <c r="A41" s="6" t="s">
        <v>39</v>
      </c>
      <c r="B41" s="10"/>
    </row>
    <row r="42" spans="1:2" x14ac:dyDescent="0.45">
      <c r="A42" s="6" t="s">
        <v>40</v>
      </c>
      <c r="B42" s="10"/>
    </row>
    <row r="43" spans="1:2" x14ac:dyDescent="0.45">
      <c r="A43" s="6" t="s">
        <v>41</v>
      </c>
      <c r="B43" s="10"/>
    </row>
    <row r="44" spans="1:2" x14ac:dyDescent="0.45">
      <c r="A44" s="6" t="s">
        <v>42</v>
      </c>
      <c r="B44" s="8">
        <v>-52.86</v>
      </c>
    </row>
    <row r="45" spans="1:2" x14ac:dyDescent="0.45">
      <c r="A45" s="6" t="s">
        <v>43</v>
      </c>
      <c r="B45" s="9">
        <f>B44</f>
        <v>-52.86</v>
      </c>
    </row>
    <row r="46" spans="1:2" x14ac:dyDescent="0.45">
      <c r="A46" s="6" t="s">
        <v>44</v>
      </c>
      <c r="B46" s="10"/>
    </row>
    <row r="47" spans="1:2" x14ac:dyDescent="0.45">
      <c r="A47" s="6" t="s">
        <v>45</v>
      </c>
      <c r="B47" s="8">
        <v>679.03</v>
      </c>
    </row>
    <row r="48" spans="1:2" x14ac:dyDescent="0.45">
      <c r="A48" s="6" t="s">
        <v>46</v>
      </c>
      <c r="B48" s="11">
        <v>21360</v>
      </c>
    </row>
    <row r="49" spans="1:2" x14ac:dyDescent="0.45">
      <c r="A49" s="6" t="s">
        <v>47</v>
      </c>
      <c r="B49" s="12">
        <f>B47+B48</f>
        <v>22039.03</v>
      </c>
    </row>
    <row r="50" spans="1:2" x14ac:dyDescent="0.45">
      <c r="A50" s="6" t="s">
        <v>48</v>
      </c>
      <c r="B50" s="9">
        <f>(B45)+(B49)</f>
        <v>21986.17</v>
      </c>
    </row>
    <row r="51" spans="1:2" x14ac:dyDescent="0.45">
      <c r="A51" s="6" t="s">
        <v>49</v>
      </c>
      <c r="B51" s="10"/>
    </row>
    <row r="52" spans="1:2" x14ac:dyDescent="0.45">
      <c r="A52" s="6" t="s">
        <v>50</v>
      </c>
      <c r="B52" s="8">
        <v>0</v>
      </c>
    </row>
    <row r="53" spans="1:2" x14ac:dyDescent="0.45">
      <c r="A53" s="6" t="s">
        <v>51</v>
      </c>
      <c r="B53" s="8">
        <v>46560.34</v>
      </c>
    </row>
    <row r="54" spans="1:2" x14ac:dyDescent="0.45">
      <c r="A54" s="6" t="s">
        <v>52</v>
      </c>
      <c r="B54" s="8">
        <v>10938.3</v>
      </c>
    </row>
    <row r="55" spans="1:2" x14ac:dyDescent="0.45">
      <c r="A55" s="6" t="s">
        <v>53</v>
      </c>
      <c r="B55" s="9">
        <f>((B52)+(B53))+(B54)</f>
        <v>57498.64</v>
      </c>
    </row>
    <row r="56" spans="1:2" x14ac:dyDescent="0.45">
      <c r="A56" s="6" t="s">
        <v>54</v>
      </c>
      <c r="B56" s="9">
        <f>(B50)+(B55)</f>
        <v>79484.81</v>
      </c>
    </row>
    <row r="57" spans="1:2" x14ac:dyDescent="0.45">
      <c r="A57" s="6" t="s">
        <v>55</v>
      </c>
      <c r="B57" s="10"/>
    </row>
    <row r="58" spans="1:2" x14ac:dyDescent="0.45">
      <c r="A58" s="6" t="s">
        <v>56</v>
      </c>
      <c r="B58" s="8">
        <v>2720378.28</v>
      </c>
    </row>
    <row r="59" spans="1:2" x14ac:dyDescent="0.45">
      <c r="A59" s="6" t="s">
        <v>57</v>
      </c>
      <c r="B59" s="8">
        <v>54635.62</v>
      </c>
    </row>
    <row r="60" spans="1:2" x14ac:dyDescent="0.45">
      <c r="A60" s="6" t="s">
        <v>58</v>
      </c>
      <c r="B60" s="8">
        <v>87824.65</v>
      </c>
    </row>
    <row r="61" spans="1:2" x14ac:dyDescent="0.45">
      <c r="A61" s="6" t="s">
        <v>59</v>
      </c>
      <c r="B61" s="9">
        <f>SUM(B58:B60)</f>
        <v>2862838.55</v>
      </c>
    </row>
    <row r="62" spans="1:2" x14ac:dyDescent="0.45">
      <c r="A62" s="6" t="s">
        <v>60</v>
      </c>
      <c r="B62" s="9">
        <f>(B56)+(B61)</f>
        <v>2942323.36</v>
      </c>
    </row>
    <row r="63" spans="1:2" x14ac:dyDescent="0.45">
      <c r="A63" s="6"/>
      <c r="B63" s="7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Parks</dc:creator>
  <cp:lastModifiedBy>Holly Parks</cp:lastModifiedBy>
  <dcterms:created xsi:type="dcterms:W3CDTF">2021-01-12T23:29:29Z</dcterms:created>
  <dcterms:modified xsi:type="dcterms:W3CDTF">2021-01-12T23:31:24Z</dcterms:modified>
</cp:coreProperties>
</file>